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79" i="1"/>
  <c r="K79"/>
  <c r="E79"/>
  <c r="B79"/>
  <c r="M78"/>
  <c r="K78"/>
  <c r="E78"/>
  <c r="B78"/>
  <c r="M77"/>
  <c r="K77"/>
  <c r="E77"/>
  <c r="B77"/>
  <c r="M76"/>
  <c r="K76"/>
  <c r="E76"/>
  <c r="B76"/>
  <c r="M75"/>
  <c r="K75"/>
  <c r="E75"/>
  <c r="B75"/>
  <c r="M74"/>
  <c r="K74"/>
  <c r="E74"/>
  <c r="B74"/>
  <c r="M73"/>
  <c r="K73"/>
  <c r="E73"/>
  <c r="B73"/>
  <c r="M72"/>
  <c r="K72"/>
  <c r="E72"/>
  <c r="B72"/>
  <c r="M71"/>
  <c r="K71"/>
  <c r="E71"/>
  <c r="B71"/>
  <c r="M70"/>
  <c r="K70"/>
  <c r="E70"/>
  <c r="B70"/>
  <c r="M69"/>
  <c r="K69"/>
  <c r="E69"/>
  <c r="B69"/>
  <c r="M68"/>
  <c r="K68"/>
  <c r="E68"/>
  <c r="B68"/>
  <c r="M67"/>
  <c r="K67"/>
  <c r="E67"/>
  <c r="B67"/>
  <c r="M66"/>
  <c r="K66"/>
  <c r="E66"/>
  <c r="B66"/>
  <c r="M65"/>
  <c r="K65"/>
  <c r="E65"/>
  <c r="B65"/>
  <c r="M64"/>
  <c r="K64"/>
  <c r="E64"/>
  <c r="B64"/>
  <c r="M63"/>
  <c r="K63"/>
  <c r="E63"/>
  <c r="B63"/>
  <c r="M62"/>
  <c r="K62"/>
  <c r="E62"/>
  <c r="B62"/>
  <c r="M61"/>
  <c r="K61"/>
  <c r="E61"/>
  <c r="B61"/>
  <c r="M60"/>
  <c r="K60"/>
  <c r="E60"/>
  <c r="B60"/>
  <c r="M59"/>
  <c r="K59"/>
  <c r="E59"/>
  <c r="B59"/>
  <c r="M58"/>
  <c r="K58"/>
  <c r="E58"/>
  <c r="B58"/>
  <c r="M57"/>
  <c r="K57"/>
  <c r="E57"/>
  <c r="B57"/>
  <c r="M56"/>
  <c r="K56"/>
  <c r="E56"/>
  <c r="B56"/>
  <c r="M55"/>
  <c r="K55"/>
  <c r="E55"/>
  <c r="B55"/>
  <c r="M54"/>
  <c r="K54"/>
  <c r="E54"/>
  <c r="B54"/>
  <c r="M53"/>
  <c r="K53"/>
  <c r="E53"/>
  <c r="B53"/>
  <c r="M52"/>
  <c r="K52"/>
  <c r="E52"/>
  <c r="B52"/>
  <c r="M51"/>
  <c r="K51"/>
  <c r="E51"/>
  <c r="B51"/>
  <c r="M50"/>
  <c r="K50"/>
  <c r="E50"/>
  <c r="B50"/>
  <c r="M49"/>
  <c r="K49"/>
  <c r="E49"/>
  <c r="B49"/>
  <c r="M48"/>
  <c r="K48"/>
  <c r="E48"/>
  <c r="B48"/>
  <c r="M47"/>
  <c r="K47"/>
  <c r="E47"/>
  <c r="B47"/>
  <c r="M46"/>
  <c r="K46"/>
  <c r="E46"/>
  <c r="B46"/>
  <c r="M45"/>
  <c r="K45"/>
  <c r="E45"/>
  <c r="B45"/>
  <c r="M44"/>
  <c r="K44"/>
  <c r="E44"/>
  <c r="B44"/>
  <c r="M43"/>
  <c r="K43"/>
  <c r="E43"/>
  <c r="B43"/>
  <c r="M42"/>
  <c r="K42"/>
  <c r="E42"/>
  <c r="B42"/>
  <c r="M41"/>
  <c r="K41"/>
  <c r="E41"/>
  <c r="B41"/>
  <c r="M40"/>
  <c r="K40"/>
  <c r="E40"/>
  <c r="B40"/>
  <c r="M39"/>
  <c r="K39"/>
  <c r="E39"/>
  <c r="B39"/>
  <c r="M38"/>
  <c r="K38"/>
  <c r="E38"/>
  <c r="B38"/>
  <c r="M37"/>
  <c r="K37"/>
  <c r="E37"/>
  <c r="B37"/>
  <c r="M36"/>
  <c r="K36"/>
  <c r="E36"/>
  <c r="B36"/>
  <c r="M35"/>
  <c r="K35"/>
  <c r="E35"/>
  <c r="B35"/>
  <c r="M34"/>
  <c r="K34"/>
  <c r="E34"/>
  <c r="B34"/>
  <c r="M33"/>
  <c r="K33"/>
  <c r="E33"/>
  <c r="B33"/>
  <c r="M32"/>
  <c r="K32"/>
  <c r="E32"/>
  <c r="B32"/>
  <c r="M31"/>
  <c r="K31"/>
  <c r="E31"/>
  <c r="B31"/>
  <c r="M30"/>
  <c r="K30"/>
  <c r="E30"/>
  <c r="B30"/>
  <c r="M29"/>
  <c r="K29"/>
  <c r="E29"/>
  <c r="B29"/>
  <c r="M28"/>
  <c r="K28"/>
  <c r="E28"/>
  <c r="B28"/>
  <c r="M27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K10"/>
  <c r="E10"/>
  <c r="B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<sst xmlns="http://schemas.openxmlformats.org/spreadsheetml/2006/main" count="138" uniqueCount="34">
  <si>
    <t>Выборы депутатов Парламента Республики Северная Осетия-Алания седьмого созыва</t>
  </si>
  <si>
    <t>По состоянию на 02.09.2022</t>
  </si>
  <si>
    <t>В руб.</t>
  </si>
  <si>
    <t>1</t>
  </si>
  <si>
    <t>1.</t>
  </si>
  <si>
    <t/>
  </si>
  <si>
    <t>2.</t>
  </si>
  <si>
    <t>10.08.2022</t>
  </si>
  <si>
    <t>17.08.2022</t>
  </si>
  <si>
    <t>24.08.2022</t>
  </si>
  <si>
    <t>12.08.2022</t>
  </si>
  <si>
    <t>23.08.2022</t>
  </si>
  <si>
    <t>3.</t>
  </si>
  <si>
    <t>03.08.2022</t>
  </si>
  <si>
    <t>05.08.2022</t>
  </si>
  <si>
    <t>25.08.2022</t>
  </si>
  <si>
    <t>04.08.2022</t>
  </si>
  <si>
    <t>30.08.2022</t>
  </si>
  <si>
    <t>09.08.2022</t>
  </si>
  <si>
    <t>31.08.2022</t>
  </si>
  <si>
    <t>16.08.2022</t>
  </si>
  <si>
    <t>29.08.2022</t>
  </si>
  <si>
    <t>01.09.2022</t>
  </si>
  <si>
    <t>11.08.2022</t>
  </si>
  <si>
    <t>4.</t>
  </si>
  <si>
    <t>22.08.2022</t>
  </si>
  <si>
    <t>19.08.2022</t>
  </si>
  <si>
    <t>02.09.2022</t>
  </si>
  <si>
    <t>26.08.2022</t>
  </si>
  <si>
    <t>5.</t>
  </si>
  <si>
    <t>02.08.2022</t>
  </si>
  <si>
    <t>15.08.2022</t>
  </si>
  <si>
    <t>01.08.2022</t>
  </si>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</sst>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0"/>
  <sheetViews>
    <sheetView tabSelected="1" topLeftCell="A2" workbookViewId="0">
      <selection activeCell="A10" sqref="A10:M79"/>
    </sheetView>
  </sheetViews>
  <sheetFormatPr defaultRowHeight="15"/>
  <cols>
    <col min="1" max="1" width="8.140625" customWidth="1"/>
    <col min="2" max="2" width="31.140625" customWidth="1"/>
    <col min="3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21.85546875" customWidth="1"/>
    <col min="12" max="12" width="11.85546875" customWidth="1"/>
    <col min="13" max="13" width="13.7109375" customWidth="1"/>
    <col min="14" max="14" width="9.140625" customWidth="1"/>
  </cols>
  <sheetData>
    <row r="1" spans="1:14" ht="81" customHeight="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>
      <c r="M3" s="4" t="s">
        <v>1</v>
      </c>
    </row>
    <row r="4" spans="1:14">
      <c r="M4" s="4" t="s">
        <v>2</v>
      </c>
    </row>
    <row r="5" spans="1:14" ht="24" customHeight="1">
      <c r="A5" s="5" t="str">
        <f t="shared" ref="A5:A8" si="0">"№
п/п"</f>
        <v>№
п/п</v>
      </c>
      <c r="B5" s="5" t="str">
        <f t="shared" ref="B5:B8" si="1">"Наименование избирательного объединения"</f>
        <v>Наименование избирательного объединения</v>
      </c>
      <c r="C5" s="8" t="str">
        <f t="shared" ref="C5:G5" si="2">"Поступило средств"</f>
        <v>Поступило средств</v>
      </c>
      <c r="D5" s="9"/>
      <c r="E5" s="9"/>
      <c r="F5" s="9"/>
      <c r="G5" s="10"/>
      <c r="H5" s="8" t="str">
        <f t="shared" ref="H5:K5" si="3">"Израсходовано средств"</f>
        <v>Израсходовано средств</v>
      </c>
      <c r="I5" s="9"/>
      <c r="J5" s="9"/>
      <c r="K5" s="10"/>
      <c r="L5" s="8" t="str">
        <f t="shared" ref="L5:M5" si="4">"Возвращено средств"</f>
        <v>Возвращено средств</v>
      </c>
      <c r="M5" s="10"/>
    </row>
    <row r="6" spans="1:14" ht="48.95" customHeight="1">
      <c r="A6" s="6"/>
      <c r="B6" s="6"/>
      <c r="C6" s="5" t="str">
        <f t="shared" ref="C6:C8" si="5">"всего"</f>
        <v>всего</v>
      </c>
      <c r="D6" s="8" t="str">
        <f t="shared" ref="D6:G6" si="6">"из них"</f>
        <v>из них</v>
      </c>
      <c r="E6" s="9"/>
      <c r="F6" s="9"/>
      <c r="G6" s="10"/>
      <c r="H6" s="5" t="str">
        <f t="shared" ref="H6:H8" si="7">"всего"</f>
        <v>всего</v>
      </c>
      <c r="I6" s="8" t="str">
        <f t="shared" ref="I6:K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9"/>
      <c r="K6" s="10"/>
      <c r="L6" s="5" t="str">
        <f t="shared" ref="L6:L8" si="9">"сумма, руб."</f>
        <v>сумма, руб.</v>
      </c>
      <c r="M6" s="5" t="str">
        <f t="shared" ref="M6:M8" si="10">"основание возврата"</f>
        <v>основание возврата</v>
      </c>
      <c r="N6" s="3"/>
    </row>
    <row r="7" spans="1:14" ht="69.95" customHeight="1">
      <c r="A7" s="6"/>
      <c r="B7" s="6"/>
      <c r="C7" s="6"/>
      <c r="D7" s="8" t="str">
        <f t="shared" ref="D7:E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0"/>
      <c r="F7" s="8" t="str">
        <f t="shared" ref="F7:G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0"/>
      <c r="H7" s="6"/>
      <c r="I7" s="5" t="str">
        <f t="shared" ref="I7:I8" si="13">"дата операции"</f>
        <v>дата операции</v>
      </c>
      <c r="J7" s="5" t="str">
        <f t="shared" ref="J7:J8" si="14">"сумма, руб."</f>
        <v>сумма, руб.</v>
      </c>
      <c r="K7" s="5" t="str">
        <f t="shared" ref="K7:K8" si="15">"назначение платежа"</f>
        <v>назначение платежа</v>
      </c>
      <c r="L7" s="6"/>
      <c r="M7" s="6"/>
      <c r="N7" s="3"/>
    </row>
    <row r="8" spans="1:14" ht="60" customHeight="1">
      <c r="A8" s="7"/>
      <c r="B8" s="7"/>
      <c r="C8" s="7"/>
      <c r="D8" s="11" t="str">
        <f>"сумма, руб."</f>
        <v>сумма, руб.</v>
      </c>
      <c r="E8" s="11" t="str">
        <f>"наименование юридического лица"</f>
        <v>наименование юридического лица</v>
      </c>
      <c r="F8" s="11" t="str">
        <f>"сумма, руб."</f>
        <v>сумма, руб.</v>
      </c>
      <c r="G8" s="11" t="str">
        <f>"кол-во граждан"</f>
        <v>кол-во граждан</v>
      </c>
      <c r="H8" s="7"/>
      <c r="I8" s="7"/>
      <c r="J8" s="7"/>
      <c r="K8" s="7"/>
      <c r="L8" s="7"/>
      <c r="M8" s="7"/>
      <c r="N8" s="3"/>
    </row>
    <row r="9" spans="1:14">
      <c r="A9" s="13" t="s">
        <v>3</v>
      </c>
      <c r="B9" s="11" t="str">
        <f>"2"</f>
        <v>2</v>
      </c>
      <c r="C9" s="11" t="str">
        <f>"3"</f>
        <v>3</v>
      </c>
      <c r="D9" s="11" t="str">
        <f>"4"</f>
        <v>4</v>
      </c>
      <c r="E9" s="11" t="str">
        <f>"5"</f>
        <v>5</v>
      </c>
      <c r="F9" s="11" t="str">
        <f>"6"</f>
        <v>6</v>
      </c>
      <c r="G9" s="11" t="str">
        <f>"7"</f>
        <v>7</v>
      </c>
      <c r="H9" s="11" t="str">
        <f>"8"</f>
        <v>8</v>
      </c>
      <c r="I9" s="11" t="str">
        <f>"9"</f>
        <v>9</v>
      </c>
      <c r="J9" s="11" t="str">
        <f>"10"</f>
        <v>10</v>
      </c>
      <c r="K9" s="11" t="str">
        <f>"11"</f>
        <v>11</v>
      </c>
      <c r="L9" s="11" t="str">
        <f>"12"</f>
        <v>12</v>
      </c>
      <c r="M9" s="11" t="str">
        <f>"13"</f>
        <v>13</v>
      </c>
      <c r="N9" s="3"/>
    </row>
    <row r="10" spans="1:14" ht="25.5">
      <c r="A10" s="14" t="s">
        <v>4</v>
      </c>
      <c r="B10" s="15" t="str">
        <f>"РО ПАРТИИ ""РОДИНА"" в РСО-Алания"</f>
        <v>РО ПАРТИИ "РОДИНА" в РСО-Алания</v>
      </c>
      <c r="C10" s="16">
        <v>80600</v>
      </c>
      <c r="D10" s="16"/>
      <c r="E10" s="15" t="str">
        <f>""</f>
        <v/>
      </c>
      <c r="F10" s="16">
        <v>80600</v>
      </c>
      <c r="G10" s="17">
        <v>2</v>
      </c>
      <c r="H10" s="16">
        <v>80600</v>
      </c>
      <c r="I10" s="18"/>
      <c r="J10" s="16"/>
      <c r="K10" s="15" t="str">
        <f>""</f>
        <v/>
      </c>
      <c r="L10" s="16"/>
      <c r="M10" s="15" t="str">
        <f>""</f>
        <v/>
      </c>
      <c r="N10" s="12"/>
    </row>
    <row r="11" spans="1:14" ht="38.25">
      <c r="A11" s="13" t="s">
        <v>5</v>
      </c>
      <c r="B11" s="19" t="str">
        <f>"Итого по политической партии (РО ПАРТИИ ""РОДИНА"" в РСО-Алания)"</f>
        <v>Итого по политической партии (РО ПАРТИИ "РОДИНА" в РСО-Алания)</v>
      </c>
      <c r="C11" s="20">
        <v>80600</v>
      </c>
      <c r="D11" s="20">
        <v>0</v>
      </c>
      <c r="E11" s="19" t="str">
        <f>""</f>
        <v/>
      </c>
      <c r="F11" s="20">
        <v>80600</v>
      </c>
      <c r="G11" s="21"/>
      <c r="H11" s="20">
        <v>80600</v>
      </c>
      <c r="I11" s="22"/>
      <c r="J11" s="20">
        <v>0</v>
      </c>
      <c r="K11" s="19" t="str">
        <f>""</f>
        <v/>
      </c>
      <c r="L11" s="20">
        <v>0</v>
      </c>
      <c r="M11" s="19" t="str">
        <f>""</f>
        <v/>
      </c>
      <c r="N11" s="12"/>
    </row>
    <row r="12" spans="1:14" ht="25.5">
      <c r="A12" s="14" t="s">
        <v>6</v>
      </c>
      <c r="B12" s="15" t="str">
        <f>"Северо-Осетинское избирательное объединение КПРФ"</f>
        <v>Северо-Осетинское избирательное объединение КПРФ</v>
      </c>
      <c r="C12" s="16"/>
      <c r="D12" s="16"/>
      <c r="E12" s="15" t="str">
        <f>""</f>
        <v/>
      </c>
      <c r="F12" s="16">
        <v>131000</v>
      </c>
      <c r="G12" s="17">
        <v>1</v>
      </c>
      <c r="H12" s="16"/>
      <c r="I12" s="18" t="s">
        <v>7</v>
      </c>
      <c r="J12" s="16">
        <v>156000</v>
      </c>
      <c r="K12" s="15" t="str">
        <f>"Изг. и распр. печатных и иных агит. материалов"</f>
        <v>Изг. и распр. печатных и иных агит. материалов</v>
      </c>
      <c r="L12" s="16"/>
      <c r="M12" s="15" t="str">
        <f>""</f>
        <v/>
      </c>
      <c r="N12" s="12"/>
    </row>
    <row r="13" spans="1:14" ht="25.5">
      <c r="A13" s="14" t="s">
        <v>5</v>
      </c>
      <c r="B13" s="15" t="str">
        <f>""</f>
        <v/>
      </c>
      <c r="C13" s="16"/>
      <c r="D13" s="16"/>
      <c r="E13" s="15" t="str">
        <f>""</f>
        <v/>
      </c>
      <c r="F13" s="16"/>
      <c r="G13" s="17"/>
      <c r="H13" s="16"/>
      <c r="I13" s="18" t="s">
        <v>8</v>
      </c>
      <c r="J13" s="16">
        <v>144000</v>
      </c>
      <c r="K13" s="15" t="str">
        <f>"Изг. и распр. печатных и иных агит. материалов"</f>
        <v>Изг. и распр. печатных и иных агит. материалов</v>
      </c>
      <c r="L13" s="16"/>
      <c r="M13" s="15" t="str">
        <f>""</f>
        <v/>
      </c>
      <c r="N13" s="3"/>
    </row>
    <row r="14" spans="1:14" ht="25.5">
      <c r="A14" s="14" t="s">
        <v>5</v>
      </c>
      <c r="B14" s="15" t="str">
        <f>""</f>
        <v/>
      </c>
      <c r="C14" s="16"/>
      <c r="D14" s="16"/>
      <c r="E14" s="15" t="str">
        <f>""</f>
        <v/>
      </c>
      <c r="F14" s="16"/>
      <c r="G14" s="17"/>
      <c r="H14" s="16"/>
      <c r="I14" s="18" t="s">
        <v>8</v>
      </c>
      <c r="J14" s="16">
        <v>139500</v>
      </c>
      <c r="K14" s="15" t="str">
        <f>"Изг. и распр. печатных и иных агит. материалов"</f>
        <v>Изг. и распр. печатных и иных агит. материалов</v>
      </c>
      <c r="L14" s="16"/>
      <c r="M14" s="15" t="str">
        <f>""</f>
        <v/>
      </c>
      <c r="N14" s="3"/>
    </row>
    <row r="15" spans="1:14" ht="25.5">
      <c r="A15" s="14" t="s">
        <v>5</v>
      </c>
      <c r="B15" s="15" t="str">
        <f>""</f>
        <v/>
      </c>
      <c r="C15" s="16"/>
      <c r="D15" s="16"/>
      <c r="E15" s="15" t="str">
        <f>""</f>
        <v/>
      </c>
      <c r="F15" s="16"/>
      <c r="G15" s="17"/>
      <c r="H15" s="16"/>
      <c r="I15" s="18" t="s">
        <v>9</v>
      </c>
      <c r="J15" s="16">
        <v>68750</v>
      </c>
      <c r="K15" s="15" t="str">
        <f>"Изг. и распр. печатных и иных агит. материалов"</f>
        <v>Изг. и распр. печатных и иных агит. материалов</v>
      </c>
      <c r="L15" s="16"/>
      <c r="M15" s="15" t="str">
        <f>""</f>
        <v/>
      </c>
      <c r="N15" s="3"/>
    </row>
    <row r="16" spans="1:14" ht="25.5">
      <c r="A16" s="14" t="s">
        <v>5</v>
      </c>
      <c r="B16" s="15" t="str">
        <f>""</f>
        <v/>
      </c>
      <c r="C16" s="16"/>
      <c r="D16" s="16"/>
      <c r="E16" s="15" t="str">
        <f>""</f>
        <v/>
      </c>
      <c r="F16" s="16"/>
      <c r="G16" s="17"/>
      <c r="H16" s="16"/>
      <c r="I16" s="18" t="s">
        <v>10</v>
      </c>
      <c r="J16" s="16">
        <v>68750</v>
      </c>
      <c r="K16" s="15" t="str">
        <f>"Изг. и распр. печатных и иных агит. материалов"</f>
        <v>Изг. и распр. печатных и иных агит. материалов</v>
      </c>
      <c r="L16" s="16"/>
      <c r="M16" s="15" t="str">
        <f>""</f>
        <v/>
      </c>
      <c r="N16" s="3"/>
    </row>
    <row r="17" spans="1:14" ht="25.5">
      <c r="A17" s="14" t="s">
        <v>5</v>
      </c>
      <c r="B17" s="15" t="str">
        <f>""</f>
        <v/>
      </c>
      <c r="C17" s="16"/>
      <c r="D17" s="16"/>
      <c r="E17" s="15" t="str">
        <f>""</f>
        <v/>
      </c>
      <c r="F17" s="16"/>
      <c r="G17" s="17"/>
      <c r="H17" s="16"/>
      <c r="I17" s="18" t="s">
        <v>11</v>
      </c>
      <c r="J17" s="16">
        <v>65000</v>
      </c>
      <c r="K17" s="15" t="str">
        <f>"Оплата других работ/услуг"</f>
        <v>Оплата других работ/услуг</v>
      </c>
      <c r="L17" s="16"/>
      <c r="M17" s="15" t="str">
        <f>""</f>
        <v/>
      </c>
      <c r="N17" s="3"/>
    </row>
    <row r="18" spans="1:14" ht="38.25">
      <c r="A18" s="13" t="s">
        <v>5</v>
      </c>
      <c r="B18" s="19" t="str">
        <f>"Итого по политической партии (Северо-Осетинское избирательное объединение КПРФ)"</f>
        <v>Итого по политической партии (Северо-Осетинское избирательное объединение КПРФ)</v>
      </c>
      <c r="C18" s="20">
        <v>678000</v>
      </c>
      <c r="D18" s="20">
        <v>0</v>
      </c>
      <c r="E18" s="19" t="str">
        <f>""</f>
        <v/>
      </c>
      <c r="F18" s="20">
        <v>131000</v>
      </c>
      <c r="G18" s="21"/>
      <c r="H18" s="20">
        <v>678000</v>
      </c>
      <c r="I18" s="22"/>
      <c r="J18" s="20">
        <v>642000</v>
      </c>
      <c r="K18" s="19" t="str">
        <f>""</f>
        <v/>
      </c>
      <c r="L18" s="20">
        <v>0</v>
      </c>
      <c r="M18" s="19" t="str">
        <f>""</f>
        <v/>
      </c>
      <c r="N18" s="3"/>
    </row>
    <row r="19" spans="1:14" ht="38.25">
      <c r="A19" s="14" t="s">
        <v>12</v>
      </c>
      <c r="B19" s="15" t="str">
        <f>"Северо-Осетинское региональное отделение партии ""ЕДИНАЯ РОССИЯ"""</f>
        <v>Северо-Осетинское региональное отделение партии "ЕДИНАЯ РОССИЯ"</v>
      </c>
      <c r="C19" s="16"/>
      <c r="D19" s="16"/>
      <c r="E19" s="15" t="str">
        <f>""</f>
        <v/>
      </c>
      <c r="F19" s="16"/>
      <c r="G19" s="17"/>
      <c r="H19" s="16"/>
      <c r="I19" s="18" t="s">
        <v>13</v>
      </c>
      <c r="J19" s="16">
        <v>3105000</v>
      </c>
      <c r="K19" s="15" t="str">
        <f>"Изг. и распр. печатных и иных агит. материалов"</f>
        <v>Изг. и распр. печатных и иных агит. материалов</v>
      </c>
      <c r="L19" s="16"/>
      <c r="M19" s="15" t="str">
        <f>""</f>
        <v/>
      </c>
      <c r="N19" s="12"/>
    </row>
    <row r="20" spans="1:14" ht="25.5">
      <c r="A20" s="14" t="s">
        <v>5</v>
      </c>
      <c r="B20" s="15" t="str">
        <f>""</f>
        <v/>
      </c>
      <c r="C20" s="16"/>
      <c r="D20" s="16"/>
      <c r="E20" s="15" t="str">
        <f>""</f>
        <v/>
      </c>
      <c r="F20" s="16"/>
      <c r="G20" s="17"/>
      <c r="H20" s="16"/>
      <c r="I20" s="18" t="s">
        <v>13</v>
      </c>
      <c r="J20" s="16">
        <v>1510500</v>
      </c>
      <c r="K20" s="15" t="str">
        <f>"Изг. и распр. печатных и иных агит. материалов"</f>
        <v>Изг. и распр. печатных и иных агит. материалов</v>
      </c>
      <c r="L20" s="16"/>
      <c r="M20" s="15" t="str">
        <f>""</f>
        <v/>
      </c>
      <c r="N20" s="3"/>
    </row>
    <row r="21" spans="1:14" ht="25.5">
      <c r="A21" s="14" t="s">
        <v>5</v>
      </c>
      <c r="B21" s="15" t="str">
        <f>""</f>
        <v/>
      </c>
      <c r="C21" s="16"/>
      <c r="D21" s="16"/>
      <c r="E21" s="15" t="str">
        <f>""</f>
        <v/>
      </c>
      <c r="F21" s="16"/>
      <c r="G21" s="17"/>
      <c r="H21" s="16"/>
      <c r="I21" s="18" t="s">
        <v>14</v>
      </c>
      <c r="J21" s="16">
        <v>1015000</v>
      </c>
      <c r="K21" s="15" t="str">
        <f>"Изг. и распр. печатных и иных агит. материалов"</f>
        <v>Изг. и распр. печатных и иных агит. материалов</v>
      </c>
      <c r="L21" s="16"/>
      <c r="M21" s="15" t="str">
        <f>""</f>
        <v/>
      </c>
      <c r="N21" s="3"/>
    </row>
    <row r="22" spans="1:14" ht="25.5">
      <c r="A22" s="14" t="s">
        <v>5</v>
      </c>
      <c r="B22" s="15" t="str">
        <f>""</f>
        <v/>
      </c>
      <c r="C22" s="16"/>
      <c r="D22" s="16"/>
      <c r="E22" s="15" t="str">
        <f>""</f>
        <v/>
      </c>
      <c r="F22" s="16"/>
      <c r="G22" s="17"/>
      <c r="H22" s="16"/>
      <c r="I22" s="18" t="s">
        <v>15</v>
      </c>
      <c r="J22" s="16">
        <v>594000</v>
      </c>
      <c r="K22" s="15" t="str">
        <f>"Изг. и распр. печатных и иных агит. материалов"</f>
        <v>Изг. и распр. печатных и иных агит. материалов</v>
      </c>
      <c r="L22" s="16"/>
      <c r="M22" s="15" t="str">
        <f>""</f>
        <v/>
      </c>
      <c r="N22" s="3"/>
    </row>
    <row r="23" spans="1:14" ht="25.5">
      <c r="A23" s="14" t="s">
        <v>5</v>
      </c>
      <c r="B23" s="15" t="str">
        <f>""</f>
        <v/>
      </c>
      <c r="C23" s="16"/>
      <c r="D23" s="16"/>
      <c r="E23" s="15" t="str">
        <f>""</f>
        <v/>
      </c>
      <c r="F23" s="16"/>
      <c r="G23" s="17"/>
      <c r="H23" s="16"/>
      <c r="I23" s="18" t="s">
        <v>16</v>
      </c>
      <c r="J23" s="16">
        <v>426000</v>
      </c>
      <c r="K23" s="15" t="str">
        <f>"Изг. и распр. печатных и иных агит. материалов"</f>
        <v>Изг. и распр. печатных и иных агит. материалов</v>
      </c>
      <c r="L23" s="16"/>
      <c r="M23" s="15" t="str">
        <f>""</f>
        <v/>
      </c>
      <c r="N23" s="3"/>
    </row>
    <row r="24" spans="1:14" ht="25.5">
      <c r="A24" s="14" t="s">
        <v>5</v>
      </c>
      <c r="B24" s="15" t="str">
        <f>""</f>
        <v/>
      </c>
      <c r="C24" s="16"/>
      <c r="D24" s="16"/>
      <c r="E24" s="15" t="str">
        <f>""</f>
        <v/>
      </c>
      <c r="F24" s="16"/>
      <c r="G24" s="17"/>
      <c r="H24" s="16"/>
      <c r="I24" s="18" t="s">
        <v>17</v>
      </c>
      <c r="J24" s="16">
        <v>392500</v>
      </c>
      <c r="K24" s="15" t="str">
        <f>"Изг. и распр. печатных и иных агит. материалов"</f>
        <v>Изг. и распр. печатных и иных агит. материалов</v>
      </c>
      <c r="L24" s="16"/>
      <c r="M24" s="15" t="str">
        <f>""</f>
        <v/>
      </c>
      <c r="N24" s="3"/>
    </row>
    <row r="25" spans="1:14" ht="25.5">
      <c r="A25" s="14" t="s">
        <v>5</v>
      </c>
      <c r="B25" s="15" t="str">
        <f>""</f>
        <v/>
      </c>
      <c r="C25" s="16"/>
      <c r="D25" s="16"/>
      <c r="E25" s="15" t="str">
        <f>""</f>
        <v/>
      </c>
      <c r="F25" s="16"/>
      <c r="G25" s="17"/>
      <c r="H25" s="16"/>
      <c r="I25" s="18" t="s">
        <v>17</v>
      </c>
      <c r="J25" s="16">
        <v>371000</v>
      </c>
      <c r="K25" s="15" t="str">
        <f>"Изг. и распр. печатных и иных агит. материалов"</f>
        <v>Изг. и распр. печатных и иных агит. материалов</v>
      </c>
      <c r="L25" s="16"/>
      <c r="M25" s="15" t="str">
        <f>""</f>
        <v/>
      </c>
      <c r="N25" s="3"/>
    </row>
    <row r="26" spans="1:14" ht="25.5">
      <c r="A26" s="14" t="s">
        <v>5</v>
      </c>
      <c r="B26" s="15" t="str">
        <f>""</f>
        <v/>
      </c>
      <c r="C26" s="16"/>
      <c r="D26" s="16"/>
      <c r="E26" s="15" t="str">
        <f>""</f>
        <v/>
      </c>
      <c r="F26" s="16"/>
      <c r="G26" s="17"/>
      <c r="H26" s="16"/>
      <c r="I26" s="18" t="s">
        <v>15</v>
      </c>
      <c r="J26" s="16">
        <v>368900</v>
      </c>
      <c r="K26" s="15" t="str">
        <f>"Изг. и распр. печатных и иных агит. материалов"</f>
        <v>Изг. и распр. печатных и иных агит. материалов</v>
      </c>
      <c r="L26" s="16"/>
      <c r="M26" s="15" t="str">
        <f>""</f>
        <v/>
      </c>
      <c r="N26" s="3"/>
    </row>
    <row r="27" spans="1:14" ht="25.5">
      <c r="A27" s="14" t="s">
        <v>5</v>
      </c>
      <c r="B27" s="15" t="str">
        <f>""</f>
        <v/>
      </c>
      <c r="C27" s="16"/>
      <c r="D27" s="16"/>
      <c r="E27" s="15" t="str">
        <f>""</f>
        <v/>
      </c>
      <c r="F27" s="16"/>
      <c r="G27" s="17"/>
      <c r="H27" s="16"/>
      <c r="I27" s="18" t="s">
        <v>18</v>
      </c>
      <c r="J27" s="16">
        <v>319500</v>
      </c>
      <c r="K27" s="15" t="str">
        <f>"Изг. и распр. печатных и иных агит. материалов"</f>
        <v>Изг. и распр. печатных и иных агит. материалов</v>
      </c>
      <c r="L27" s="16"/>
      <c r="M27" s="15" t="str">
        <f>""</f>
        <v/>
      </c>
      <c r="N27" s="3"/>
    </row>
    <row r="28" spans="1:14" ht="25.5">
      <c r="A28" s="14" t="s">
        <v>5</v>
      </c>
      <c r="B28" s="15" t="str">
        <f>""</f>
        <v/>
      </c>
      <c r="C28" s="16"/>
      <c r="D28" s="16"/>
      <c r="E28" s="15" t="str">
        <f>""</f>
        <v/>
      </c>
      <c r="F28" s="16"/>
      <c r="G28" s="17"/>
      <c r="H28" s="16"/>
      <c r="I28" s="18" t="s">
        <v>19</v>
      </c>
      <c r="J28" s="16">
        <v>230000</v>
      </c>
      <c r="K28" s="15" t="str">
        <f>"Изг. и распр. печатных и иных агит. материалов"</f>
        <v>Изг. и распр. печатных и иных агит. материалов</v>
      </c>
      <c r="L28" s="16"/>
      <c r="M28" s="15" t="str">
        <f>""</f>
        <v/>
      </c>
      <c r="N28" s="3"/>
    </row>
    <row r="29" spans="1:14" ht="25.5">
      <c r="A29" s="14" t="s">
        <v>5</v>
      </c>
      <c r="B29" s="15" t="str">
        <f>""</f>
        <v/>
      </c>
      <c r="C29" s="16"/>
      <c r="D29" s="16"/>
      <c r="E29" s="15" t="str">
        <f>""</f>
        <v/>
      </c>
      <c r="F29" s="16"/>
      <c r="G29" s="17"/>
      <c r="H29" s="16"/>
      <c r="I29" s="18" t="s">
        <v>20</v>
      </c>
      <c r="J29" s="16">
        <v>200000</v>
      </c>
      <c r="K29" s="15" t="str">
        <f>"Оплата других работ/услуг"</f>
        <v>Оплата других работ/услуг</v>
      </c>
      <c r="L29" s="16"/>
      <c r="M29" s="15" t="str">
        <f>""</f>
        <v/>
      </c>
      <c r="N29" s="3"/>
    </row>
    <row r="30" spans="1:14" ht="25.5">
      <c r="A30" s="14" t="s">
        <v>5</v>
      </c>
      <c r="B30" s="15" t="str">
        <f>""</f>
        <v/>
      </c>
      <c r="C30" s="16"/>
      <c r="D30" s="16"/>
      <c r="E30" s="15" t="str">
        <f>""</f>
        <v/>
      </c>
      <c r="F30" s="16"/>
      <c r="G30" s="17"/>
      <c r="H30" s="16"/>
      <c r="I30" s="18" t="s">
        <v>15</v>
      </c>
      <c r="J30" s="16">
        <v>185400</v>
      </c>
      <c r="K30" s="15" t="str">
        <f>"Агитация через орг. телерадиовещание"</f>
        <v>Агитация через орг. телерадиовещание</v>
      </c>
      <c r="L30" s="16"/>
      <c r="M30" s="15" t="str">
        <f>""</f>
        <v/>
      </c>
      <c r="N30" s="3"/>
    </row>
    <row r="31" spans="1:14" ht="25.5">
      <c r="A31" s="14" t="s">
        <v>5</v>
      </c>
      <c r="B31" s="15" t="str">
        <f>""</f>
        <v/>
      </c>
      <c r="C31" s="16"/>
      <c r="D31" s="16"/>
      <c r="E31" s="15" t="str">
        <f>""</f>
        <v/>
      </c>
      <c r="F31" s="16"/>
      <c r="G31" s="17"/>
      <c r="H31" s="16"/>
      <c r="I31" s="18" t="s">
        <v>14</v>
      </c>
      <c r="J31" s="16">
        <v>163000</v>
      </c>
      <c r="K31" s="15" t="str">
        <f>"Изг. и распр. печатных и иных агит. материалов"</f>
        <v>Изг. и распр. печатных и иных агит. материалов</v>
      </c>
      <c r="L31" s="16"/>
      <c r="M31" s="15" t="str">
        <f>""</f>
        <v/>
      </c>
      <c r="N31" s="3"/>
    </row>
    <row r="32" spans="1:14" ht="25.5">
      <c r="A32" s="14" t="s">
        <v>5</v>
      </c>
      <c r="B32" s="15" t="str">
        <f>""</f>
        <v/>
      </c>
      <c r="C32" s="16"/>
      <c r="D32" s="16"/>
      <c r="E32" s="15" t="str">
        <f>""</f>
        <v/>
      </c>
      <c r="F32" s="16"/>
      <c r="G32" s="17"/>
      <c r="H32" s="16"/>
      <c r="I32" s="18" t="s">
        <v>20</v>
      </c>
      <c r="J32" s="16">
        <v>160020</v>
      </c>
      <c r="K32" s="15" t="str">
        <f>"Агитация через орг. телерадиовещание"</f>
        <v>Агитация через орг. телерадиовещание</v>
      </c>
      <c r="L32" s="16"/>
      <c r="M32" s="15" t="str">
        <f>""</f>
        <v/>
      </c>
      <c r="N32" s="3"/>
    </row>
    <row r="33" spans="1:14" ht="25.5">
      <c r="A33" s="14" t="s">
        <v>5</v>
      </c>
      <c r="B33" s="15" t="str">
        <f>""</f>
        <v/>
      </c>
      <c r="C33" s="16"/>
      <c r="D33" s="16"/>
      <c r="E33" s="15" t="str">
        <f>""</f>
        <v/>
      </c>
      <c r="F33" s="16"/>
      <c r="G33" s="17"/>
      <c r="H33" s="16"/>
      <c r="I33" s="18" t="s">
        <v>21</v>
      </c>
      <c r="J33" s="16">
        <v>156000</v>
      </c>
      <c r="K33" s="15" t="str">
        <f>"Изг. и распр. печатных и иных агит. материалов"</f>
        <v>Изг. и распр. печатных и иных агит. материалов</v>
      </c>
      <c r="L33" s="16"/>
      <c r="M33" s="15" t="str">
        <f>""</f>
        <v/>
      </c>
      <c r="N33" s="3"/>
    </row>
    <row r="34" spans="1:14" ht="25.5">
      <c r="A34" s="14" t="s">
        <v>5</v>
      </c>
      <c r="B34" s="15" t="str">
        <f>""</f>
        <v/>
      </c>
      <c r="C34" s="16"/>
      <c r="D34" s="16"/>
      <c r="E34" s="15" t="str">
        <f>""</f>
        <v/>
      </c>
      <c r="F34" s="16"/>
      <c r="G34" s="17"/>
      <c r="H34" s="16"/>
      <c r="I34" s="18" t="s">
        <v>16</v>
      </c>
      <c r="J34" s="16">
        <v>148800</v>
      </c>
      <c r="K34" s="15" t="str">
        <f>"Изг. и распр. печатных и иных агит. материалов"</f>
        <v>Изг. и распр. печатных и иных агит. материалов</v>
      </c>
      <c r="L34" s="16"/>
      <c r="M34" s="15" t="str">
        <f>""</f>
        <v/>
      </c>
      <c r="N34" s="3"/>
    </row>
    <row r="35" spans="1:14" ht="25.5">
      <c r="A35" s="14" t="s">
        <v>5</v>
      </c>
      <c r="B35" s="15" t="str">
        <f>""</f>
        <v/>
      </c>
      <c r="C35" s="16"/>
      <c r="D35" s="16"/>
      <c r="E35" s="15" t="str">
        <f>""</f>
        <v/>
      </c>
      <c r="F35" s="16"/>
      <c r="G35" s="17"/>
      <c r="H35" s="16"/>
      <c r="I35" s="18" t="s">
        <v>18</v>
      </c>
      <c r="J35" s="16">
        <v>141160</v>
      </c>
      <c r="K35" s="15" t="str">
        <f>"Изг. и распр. печатных и иных агит. материалов"</f>
        <v>Изг. и распр. печатных и иных агит. материалов</v>
      </c>
      <c r="L35" s="16"/>
      <c r="M35" s="15" t="str">
        <f>""</f>
        <v/>
      </c>
      <c r="N35" s="3"/>
    </row>
    <row r="36" spans="1:14" ht="25.5">
      <c r="A36" s="14" t="s">
        <v>5</v>
      </c>
      <c r="B36" s="15" t="str">
        <f>""</f>
        <v/>
      </c>
      <c r="C36" s="16"/>
      <c r="D36" s="16"/>
      <c r="E36" s="15" t="str">
        <f>""</f>
        <v/>
      </c>
      <c r="F36" s="16"/>
      <c r="G36" s="17"/>
      <c r="H36" s="16"/>
      <c r="I36" s="18" t="s">
        <v>15</v>
      </c>
      <c r="J36" s="16">
        <v>138080</v>
      </c>
      <c r="K36" s="15" t="str">
        <f>"Изг. и распр. печатных и иных агит. материалов"</f>
        <v>Изг. и распр. печатных и иных агит. материалов</v>
      </c>
      <c r="L36" s="16"/>
      <c r="M36" s="15" t="str">
        <f>""</f>
        <v/>
      </c>
      <c r="N36" s="3"/>
    </row>
    <row r="37" spans="1:14" ht="25.5">
      <c r="A37" s="14" t="s">
        <v>5</v>
      </c>
      <c r="B37" s="15" t="str">
        <f>""</f>
        <v/>
      </c>
      <c r="C37" s="16"/>
      <c r="D37" s="16"/>
      <c r="E37" s="15" t="str">
        <f>""</f>
        <v/>
      </c>
      <c r="F37" s="16"/>
      <c r="G37" s="17"/>
      <c r="H37" s="16"/>
      <c r="I37" s="18" t="s">
        <v>20</v>
      </c>
      <c r="J37" s="16">
        <v>100000</v>
      </c>
      <c r="K37" s="15" t="str">
        <f>"Оплата других работ/услуг"</f>
        <v>Оплата других работ/услуг</v>
      </c>
      <c r="L37" s="16"/>
      <c r="M37" s="15" t="str">
        <f>""</f>
        <v/>
      </c>
      <c r="N37" s="3"/>
    </row>
    <row r="38" spans="1:14" ht="25.5">
      <c r="A38" s="14" t="s">
        <v>5</v>
      </c>
      <c r="B38" s="15" t="str">
        <f>""</f>
        <v/>
      </c>
      <c r="C38" s="16"/>
      <c r="D38" s="16"/>
      <c r="E38" s="15" t="str">
        <f>""</f>
        <v/>
      </c>
      <c r="F38" s="16"/>
      <c r="G38" s="17"/>
      <c r="H38" s="16"/>
      <c r="I38" s="18" t="s">
        <v>20</v>
      </c>
      <c r="J38" s="16">
        <v>100000</v>
      </c>
      <c r="K38" s="15" t="str">
        <f>"Оплата других работ/услуг"</f>
        <v>Оплата других работ/услуг</v>
      </c>
      <c r="L38" s="16"/>
      <c r="M38" s="15" t="str">
        <f>""</f>
        <v/>
      </c>
      <c r="N38" s="3"/>
    </row>
    <row r="39" spans="1:14" ht="25.5">
      <c r="A39" s="14" t="s">
        <v>5</v>
      </c>
      <c r="B39" s="15" t="str">
        <f>""</f>
        <v/>
      </c>
      <c r="C39" s="16"/>
      <c r="D39" s="16"/>
      <c r="E39" s="15" t="str">
        <f>""</f>
        <v/>
      </c>
      <c r="F39" s="16"/>
      <c r="G39" s="17"/>
      <c r="H39" s="16"/>
      <c r="I39" s="18" t="s">
        <v>22</v>
      </c>
      <c r="J39" s="16">
        <v>100000</v>
      </c>
      <c r="K39" s="15" t="str">
        <f>"Оплата других работ/услуг"</f>
        <v>Оплата других работ/услуг</v>
      </c>
      <c r="L39" s="16"/>
      <c r="M39" s="15" t="str">
        <f>""</f>
        <v/>
      </c>
      <c r="N39" s="3"/>
    </row>
    <row r="40" spans="1:14" ht="25.5">
      <c r="A40" s="14" t="s">
        <v>5</v>
      </c>
      <c r="B40" s="15" t="str">
        <f>""</f>
        <v/>
      </c>
      <c r="C40" s="16"/>
      <c r="D40" s="16"/>
      <c r="E40" s="15" t="str">
        <f>""</f>
        <v/>
      </c>
      <c r="F40" s="16"/>
      <c r="G40" s="17"/>
      <c r="H40" s="16"/>
      <c r="I40" s="18" t="s">
        <v>22</v>
      </c>
      <c r="J40" s="16">
        <v>100000</v>
      </c>
      <c r="K40" s="15" t="str">
        <f>"Оплата других работ/услуг"</f>
        <v>Оплата других работ/услуг</v>
      </c>
      <c r="L40" s="16"/>
      <c r="M40" s="15" t="str">
        <f>""</f>
        <v/>
      </c>
      <c r="N40" s="3"/>
    </row>
    <row r="41" spans="1:14" ht="25.5">
      <c r="A41" s="14" t="s">
        <v>5</v>
      </c>
      <c r="B41" s="15" t="str">
        <f>""</f>
        <v/>
      </c>
      <c r="C41" s="16"/>
      <c r="D41" s="16"/>
      <c r="E41" s="15" t="str">
        <f>""</f>
        <v/>
      </c>
      <c r="F41" s="16"/>
      <c r="G41" s="17"/>
      <c r="H41" s="16"/>
      <c r="I41" s="18" t="s">
        <v>22</v>
      </c>
      <c r="J41" s="16">
        <v>97250</v>
      </c>
      <c r="K41" s="15" t="str">
        <f>"Оплата других работ/услуг"</f>
        <v>Оплата других работ/услуг</v>
      </c>
      <c r="L41" s="16"/>
      <c r="M41" s="15" t="str">
        <f>""</f>
        <v/>
      </c>
      <c r="N41" s="3"/>
    </row>
    <row r="42" spans="1:14" ht="25.5">
      <c r="A42" s="14" t="s">
        <v>5</v>
      </c>
      <c r="B42" s="15" t="str">
        <f>""</f>
        <v/>
      </c>
      <c r="C42" s="16"/>
      <c r="D42" s="16"/>
      <c r="E42" s="15" t="str">
        <f>""</f>
        <v/>
      </c>
      <c r="F42" s="16"/>
      <c r="G42" s="17"/>
      <c r="H42" s="16"/>
      <c r="I42" s="18" t="s">
        <v>17</v>
      </c>
      <c r="J42" s="16">
        <v>96340</v>
      </c>
      <c r="K42" s="15" t="str">
        <f>"Изг. и распр. печатных и иных агит. материалов"</f>
        <v>Изг. и распр. печатных и иных агит. материалов</v>
      </c>
      <c r="L42" s="16"/>
      <c r="M42" s="15" t="str">
        <f>""</f>
        <v/>
      </c>
      <c r="N42" s="3"/>
    </row>
    <row r="43" spans="1:14" ht="25.5">
      <c r="A43" s="14" t="s">
        <v>5</v>
      </c>
      <c r="B43" s="15" t="str">
        <f>""</f>
        <v/>
      </c>
      <c r="C43" s="16"/>
      <c r="D43" s="16"/>
      <c r="E43" s="15" t="str">
        <f>""</f>
        <v/>
      </c>
      <c r="F43" s="16"/>
      <c r="G43" s="17"/>
      <c r="H43" s="16"/>
      <c r="I43" s="18" t="s">
        <v>22</v>
      </c>
      <c r="J43" s="16">
        <v>91800</v>
      </c>
      <c r="K43" s="15" t="str">
        <f>"Изг. и распр. печатных и иных агит. материалов"</f>
        <v>Изг. и распр. печатных и иных агит. материалов</v>
      </c>
      <c r="L43" s="16"/>
      <c r="M43" s="15" t="str">
        <f>""</f>
        <v/>
      </c>
      <c r="N43" s="3"/>
    </row>
    <row r="44" spans="1:14" ht="25.5">
      <c r="A44" s="14" t="s">
        <v>5</v>
      </c>
      <c r="B44" s="15" t="str">
        <f>""</f>
        <v/>
      </c>
      <c r="C44" s="16"/>
      <c r="D44" s="16"/>
      <c r="E44" s="15" t="str">
        <f>""</f>
        <v/>
      </c>
      <c r="F44" s="16"/>
      <c r="G44" s="17"/>
      <c r="H44" s="16"/>
      <c r="I44" s="18" t="s">
        <v>20</v>
      </c>
      <c r="J44" s="16">
        <v>88000</v>
      </c>
      <c r="K44" s="15" t="str">
        <f>"Изг. и распр. печатных и иных агит. материалов"</f>
        <v>Изг. и распр. печатных и иных агит. материалов</v>
      </c>
      <c r="L44" s="16"/>
      <c r="M44" s="15" t="str">
        <f>""</f>
        <v/>
      </c>
      <c r="N44" s="3"/>
    </row>
    <row r="45" spans="1:14" ht="25.5">
      <c r="A45" s="14" t="s">
        <v>5</v>
      </c>
      <c r="B45" s="15" t="str">
        <f>""</f>
        <v/>
      </c>
      <c r="C45" s="16"/>
      <c r="D45" s="16"/>
      <c r="E45" s="15" t="str">
        <f>""</f>
        <v/>
      </c>
      <c r="F45" s="16"/>
      <c r="G45" s="17"/>
      <c r="H45" s="16"/>
      <c r="I45" s="18" t="s">
        <v>23</v>
      </c>
      <c r="J45" s="16">
        <v>87110</v>
      </c>
      <c r="K45" s="15" t="str">
        <f>"Изг. и распр. печатных и иных агит. материалов"</f>
        <v>Изг. и распр. печатных и иных агит. материалов</v>
      </c>
      <c r="L45" s="16"/>
      <c r="M45" s="15" t="str">
        <f>""</f>
        <v/>
      </c>
      <c r="N45" s="3"/>
    </row>
    <row r="46" spans="1:14" ht="25.5">
      <c r="A46" s="14" t="s">
        <v>5</v>
      </c>
      <c r="B46" s="15" t="str">
        <f>""</f>
        <v/>
      </c>
      <c r="C46" s="16"/>
      <c r="D46" s="16"/>
      <c r="E46" s="15" t="str">
        <f>""</f>
        <v/>
      </c>
      <c r="F46" s="16"/>
      <c r="G46" s="17"/>
      <c r="H46" s="16"/>
      <c r="I46" s="18" t="s">
        <v>15</v>
      </c>
      <c r="J46" s="16">
        <v>86000</v>
      </c>
      <c r="K46" s="15" t="str">
        <f>"Изг. и распр. печатных и иных агит. материалов"</f>
        <v>Изг. и распр. печатных и иных агит. материалов</v>
      </c>
      <c r="L46" s="16"/>
      <c r="M46" s="15" t="str">
        <f>""</f>
        <v/>
      </c>
      <c r="N46" s="3"/>
    </row>
    <row r="47" spans="1:14" ht="25.5">
      <c r="A47" s="14" t="s">
        <v>5</v>
      </c>
      <c r="B47" s="15" t="str">
        <f>""</f>
        <v/>
      </c>
      <c r="C47" s="16"/>
      <c r="D47" s="16"/>
      <c r="E47" s="15" t="str">
        <f>""</f>
        <v/>
      </c>
      <c r="F47" s="16"/>
      <c r="G47" s="17"/>
      <c r="H47" s="16"/>
      <c r="I47" s="18" t="s">
        <v>22</v>
      </c>
      <c r="J47" s="16">
        <v>80620</v>
      </c>
      <c r="K47" s="15" t="str">
        <f>"Изг. и распр. печатных и иных агит. материалов"</f>
        <v>Изг. и распр. печатных и иных агит. материалов</v>
      </c>
      <c r="L47" s="16"/>
      <c r="M47" s="15" t="str">
        <f>""</f>
        <v/>
      </c>
      <c r="N47" s="3"/>
    </row>
    <row r="48" spans="1:14" ht="25.5">
      <c r="A48" s="14" t="s">
        <v>5</v>
      </c>
      <c r="B48" s="15" t="str">
        <f>""</f>
        <v/>
      </c>
      <c r="C48" s="16"/>
      <c r="D48" s="16"/>
      <c r="E48" s="15" t="str">
        <f>""</f>
        <v/>
      </c>
      <c r="F48" s="16"/>
      <c r="G48" s="17"/>
      <c r="H48" s="16"/>
      <c r="I48" s="18" t="s">
        <v>22</v>
      </c>
      <c r="J48" s="16">
        <v>74160</v>
      </c>
      <c r="K48" s="15" t="str">
        <f>"Агитация через орг. телерадиовещание"</f>
        <v>Агитация через орг. телерадиовещание</v>
      </c>
      <c r="L48" s="16"/>
      <c r="M48" s="15" t="str">
        <f>""</f>
        <v/>
      </c>
      <c r="N48" s="3"/>
    </row>
    <row r="49" spans="1:14" ht="51">
      <c r="A49" s="13" t="s">
        <v>5</v>
      </c>
      <c r="B49" s="19" t="str">
        <f>"Итого по политической партии (Северо-Осетинское региональное отделение партии ""ЕДИНАЯ РОССИЯ"")"</f>
        <v>Итого по политической партии (Северо-Осетинское региональное отделение партии "ЕДИНАЯ РОССИЯ")</v>
      </c>
      <c r="C49" s="20">
        <v>15000000</v>
      </c>
      <c r="D49" s="20">
        <v>0</v>
      </c>
      <c r="E49" s="19" t="str">
        <f>""</f>
        <v/>
      </c>
      <c r="F49" s="20">
        <v>0</v>
      </c>
      <c r="G49" s="21"/>
      <c r="H49" s="20">
        <v>11451430</v>
      </c>
      <c r="I49" s="22"/>
      <c r="J49" s="20">
        <v>10726140</v>
      </c>
      <c r="K49" s="19" t="str">
        <f>""</f>
        <v/>
      </c>
      <c r="L49" s="20">
        <v>0</v>
      </c>
      <c r="M49" s="19" t="str">
        <f>""</f>
        <v/>
      </c>
      <c r="N49" s="3"/>
    </row>
    <row r="50" spans="1:14" ht="25.5">
      <c r="A50" s="14" t="s">
        <v>24</v>
      </c>
      <c r="B50" s="15" t="str">
        <f>"Северо-Осетинское региональное отделение ЛДПР"</f>
        <v>Северо-Осетинское региональное отделение ЛДПР</v>
      </c>
      <c r="C50" s="16"/>
      <c r="D50" s="16"/>
      <c r="E50" s="15" t="str">
        <f>""</f>
        <v/>
      </c>
      <c r="F50" s="16"/>
      <c r="G50" s="17"/>
      <c r="H50" s="16"/>
      <c r="I50" s="18" t="s">
        <v>25</v>
      </c>
      <c r="J50" s="16">
        <v>1396003.8</v>
      </c>
      <c r="K50" s="15" t="str">
        <f>"Агитация через орг. телерадиовещание"</f>
        <v>Агитация через орг. телерадиовещание</v>
      </c>
      <c r="L50" s="16"/>
      <c r="M50" s="15" t="str">
        <f>""</f>
        <v/>
      </c>
      <c r="N50" s="12"/>
    </row>
    <row r="51" spans="1:14" ht="25.5">
      <c r="A51" s="14" t="s">
        <v>5</v>
      </c>
      <c r="B51" s="15" t="str">
        <f>""</f>
        <v/>
      </c>
      <c r="C51" s="16"/>
      <c r="D51" s="16"/>
      <c r="E51" s="15" t="str">
        <f>""</f>
        <v/>
      </c>
      <c r="F51" s="16"/>
      <c r="G51" s="17"/>
      <c r="H51" s="16"/>
      <c r="I51" s="18" t="s">
        <v>25</v>
      </c>
      <c r="J51" s="16">
        <v>1257200</v>
      </c>
      <c r="K51" s="15" t="str">
        <f>"Изг. и распр. печатных и иных агит. материалов"</f>
        <v>Изг. и распр. печатных и иных агит. материалов</v>
      </c>
      <c r="L51" s="16"/>
      <c r="M51" s="15" t="str">
        <f>""</f>
        <v/>
      </c>
      <c r="N51" s="3"/>
    </row>
    <row r="52" spans="1:14" ht="25.5">
      <c r="A52" s="14" t="s">
        <v>5</v>
      </c>
      <c r="B52" s="15" t="str">
        <f>""</f>
        <v/>
      </c>
      <c r="C52" s="16"/>
      <c r="D52" s="16"/>
      <c r="E52" s="15" t="str">
        <f>""</f>
        <v/>
      </c>
      <c r="F52" s="16"/>
      <c r="G52" s="17"/>
      <c r="H52" s="16"/>
      <c r="I52" s="18" t="s">
        <v>26</v>
      </c>
      <c r="J52" s="16">
        <v>962800</v>
      </c>
      <c r="K52" s="15" t="str">
        <f>"Изг. и распр. печатных и иных агит. материалов"</f>
        <v>Изг. и распр. печатных и иных агит. материалов</v>
      </c>
      <c r="L52" s="16"/>
      <c r="M52" s="15" t="str">
        <f>""</f>
        <v/>
      </c>
      <c r="N52" s="3"/>
    </row>
    <row r="53" spans="1:14" ht="25.5">
      <c r="A53" s="14" t="s">
        <v>5</v>
      </c>
      <c r="B53" s="15" t="str">
        <f>""</f>
        <v/>
      </c>
      <c r="C53" s="16"/>
      <c r="D53" s="16"/>
      <c r="E53" s="15" t="str">
        <f>""</f>
        <v/>
      </c>
      <c r="F53" s="16"/>
      <c r="G53" s="17"/>
      <c r="H53" s="16"/>
      <c r="I53" s="18" t="s">
        <v>19</v>
      </c>
      <c r="J53" s="16">
        <v>960000</v>
      </c>
      <c r="K53" s="15" t="str">
        <f>"Изг. и распр. печатных и иных агит. материалов"</f>
        <v>Изг. и распр. печатных и иных агит. материалов</v>
      </c>
      <c r="L53" s="16"/>
      <c r="M53" s="15" t="str">
        <f>""</f>
        <v/>
      </c>
      <c r="N53" s="3"/>
    </row>
    <row r="54" spans="1:14" ht="25.5">
      <c r="A54" s="14" t="s">
        <v>5</v>
      </c>
      <c r="B54" s="15" t="str">
        <f>""</f>
        <v/>
      </c>
      <c r="C54" s="16"/>
      <c r="D54" s="16"/>
      <c r="E54" s="15" t="str">
        <f>""</f>
        <v/>
      </c>
      <c r="F54" s="16"/>
      <c r="G54" s="17"/>
      <c r="H54" s="16"/>
      <c r="I54" s="18" t="s">
        <v>7</v>
      </c>
      <c r="J54" s="16">
        <v>480000</v>
      </c>
      <c r="K54" s="15" t="str">
        <f>"Изг. и распр. печатных и иных агит. материалов"</f>
        <v>Изг. и распр. печатных и иных агит. материалов</v>
      </c>
      <c r="L54" s="16"/>
      <c r="M54" s="15" t="str">
        <f>""</f>
        <v/>
      </c>
      <c r="N54" s="3"/>
    </row>
    <row r="55" spans="1:14" ht="25.5">
      <c r="A55" s="14" t="s">
        <v>5</v>
      </c>
      <c r="B55" s="15" t="str">
        <f>""</f>
        <v/>
      </c>
      <c r="C55" s="16"/>
      <c r="D55" s="16"/>
      <c r="E55" s="15" t="str">
        <f>""</f>
        <v/>
      </c>
      <c r="F55" s="16"/>
      <c r="G55" s="17"/>
      <c r="H55" s="16"/>
      <c r="I55" s="18" t="s">
        <v>25</v>
      </c>
      <c r="J55" s="16">
        <v>243000</v>
      </c>
      <c r="K55" s="15" t="str">
        <f>"Агитация через орг. телерадиовещание"</f>
        <v>Агитация через орг. телерадиовещание</v>
      </c>
      <c r="L55" s="16"/>
      <c r="M55" s="15" t="str">
        <f>""</f>
        <v/>
      </c>
      <c r="N55" s="3"/>
    </row>
    <row r="56" spans="1:14" ht="25.5">
      <c r="A56" s="14" t="s">
        <v>5</v>
      </c>
      <c r="B56" s="15" t="str">
        <f>""</f>
        <v/>
      </c>
      <c r="C56" s="16"/>
      <c r="D56" s="16"/>
      <c r="E56" s="15" t="str">
        <f>""</f>
        <v/>
      </c>
      <c r="F56" s="16"/>
      <c r="G56" s="17"/>
      <c r="H56" s="16"/>
      <c r="I56" s="18" t="s">
        <v>19</v>
      </c>
      <c r="J56" s="16">
        <v>199100</v>
      </c>
      <c r="K56" s="15" t="str">
        <f>"Изг. и распр. печатных и иных агит. материалов"</f>
        <v>Изг. и распр. печатных и иных агит. материалов</v>
      </c>
      <c r="L56" s="16"/>
      <c r="M56" s="15" t="str">
        <f>""</f>
        <v/>
      </c>
      <c r="N56" s="3"/>
    </row>
    <row r="57" spans="1:14" ht="25.5">
      <c r="A57" s="14" t="s">
        <v>5</v>
      </c>
      <c r="B57" s="15" t="str">
        <f>""</f>
        <v/>
      </c>
      <c r="C57" s="16"/>
      <c r="D57" s="16"/>
      <c r="E57" s="15" t="str">
        <f>""</f>
        <v/>
      </c>
      <c r="F57" s="16"/>
      <c r="G57" s="17"/>
      <c r="H57" s="16"/>
      <c r="I57" s="18" t="s">
        <v>27</v>
      </c>
      <c r="J57" s="16">
        <v>90000</v>
      </c>
      <c r="K57" s="15" t="str">
        <f>"Изг. и распр. печатных и иных агит. материалов"</f>
        <v>Изг. и распр. печатных и иных агит. материалов</v>
      </c>
      <c r="L57" s="16"/>
      <c r="M57" s="15" t="str">
        <f>""</f>
        <v/>
      </c>
      <c r="N57" s="3"/>
    </row>
    <row r="58" spans="1:14" ht="25.5">
      <c r="A58" s="14" t="s">
        <v>5</v>
      </c>
      <c r="B58" s="15" t="str">
        <f>""</f>
        <v/>
      </c>
      <c r="C58" s="16"/>
      <c r="D58" s="16"/>
      <c r="E58" s="15" t="str">
        <f>""</f>
        <v/>
      </c>
      <c r="F58" s="16"/>
      <c r="G58" s="17"/>
      <c r="H58" s="16"/>
      <c r="I58" s="18" t="s">
        <v>28</v>
      </c>
      <c r="J58" s="16">
        <v>60000</v>
      </c>
      <c r="K58" s="15" t="str">
        <f>"Изг. и распр. печатных и иных агит. материалов"</f>
        <v>Изг. и распр. печатных и иных агит. материалов</v>
      </c>
      <c r="L58" s="16"/>
      <c r="M58" s="15" t="str">
        <f>""</f>
        <v/>
      </c>
      <c r="N58" s="3"/>
    </row>
    <row r="59" spans="1:14" ht="25.5">
      <c r="A59" s="14" t="s">
        <v>5</v>
      </c>
      <c r="B59" s="15" t="str">
        <f>""</f>
        <v/>
      </c>
      <c r="C59" s="16"/>
      <c r="D59" s="16"/>
      <c r="E59" s="15" t="str">
        <f>""</f>
        <v/>
      </c>
      <c r="F59" s="16"/>
      <c r="G59" s="17"/>
      <c r="H59" s="16"/>
      <c r="I59" s="18" t="s">
        <v>22</v>
      </c>
      <c r="J59" s="16">
        <v>54000</v>
      </c>
      <c r="K59" s="15" t="str">
        <f>"Агитация через орг. телерадиовещание"</f>
        <v>Агитация через орг. телерадиовещание</v>
      </c>
      <c r="L59" s="16"/>
      <c r="M59" s="15" t="str">
        <f>""</f>
        <v/>
      </c>
      <c r="N59" s="3"/>
    </row>
    <row r="60" spans="1:14" ht="38.25">
      <c r="A60" s="13" t="s">
        <v>5</v>
      </c>
      <c r="B60" s="19" t="str">
        <f>"Итого по политической партии (Северо-Осетинское региональное отделение ЛДПР)"</f>
        <v>Итого по политической партии (Северо-Осетинское региональное отделение ЛДПР)</v>
      </c>
      <c r="C60" s="20">
        <v>7237002</v>
      </c>
      <c r="D60" s="20">
        <v>0</v>
      </c>
      <c r="E60" s="19" t="str">
        <f>""</f>
        <v/>
      </c>
      <c r="F60" s="20">
        <v>0</v>
      </c>
      <c r="G60" s="21"/>
      <c r="H60" s="20">
        <v>5826203.7999999998</v>
      </c>
      <c r="I60" s="22"/>
      <c r="J60" s="20">
        <v>5702103.7999999998</v>
      </c>
      <c r="K60" s="19" t="str">
        <f>""</f>
        <v/>
      </c>
      <c r="L60" s="20">
        <v>0</v>
      </c>
      <c r="M60" s="19" t="str">
        <f>""</f>
        <v/>
      </c>
      <c r="N60" s="3"/>
    </row>
    <row r="61" spans="1:14" ht="38.25">
      <c r="A61" s="14" t="s">
        <v>29</v>
      </c>
      <c r="B61" s="15" t="str">
        <f>"Партия СПРАВЕДЛИВАЯ РОССИЯ – ЗА ПРАВДУ"</f>
        <v>Партия СПРАВЕДЛИВАЯ РОССИЯ – ЗА ПРАВДУ</v>
      </c>
      <c r="C61" s="16"/>
      <c r="D61" s="16">
        <v>2114529.2000000002</v>
      </c>
      <c r="E61" s="15" t="str">
        <f>"ООО ""ОЛИМП-ПЛАЗА"""</f>
        <v>ООО "ОЛИМП-ПЛАЗА"</v>
      </c>
      <c r="F61" s="16"/>
      <c r="G61" s="17"/>
      <c r="H61" s="16"/>
      <c r="I61" s="18" t="s">
        <v>16</v>
      </c>
      <c r="J61" s="16">
        <v>1553600</v>
      </c>
      <c r="K61" s="15" t="str">
        <f>"Изг. и распр. печатных и иных агит. материалов"</f>
        <v>Изг. и распр. печатных и иных агит. материалов</v>
      </c>
      <c r="L61" s="16"/>
      <c r="M61" s="15" t="str">
        <f>""</f>
        <v/>
      </c>
      <c r="N61" s="12"/>
    </row>
    <row r="62" spans="1:14" ht="38.25">
      <c r="A62" s="14" t="s">
        <v>5</v>
      </c>
      <c r="B62" s="15" t="str">
        <f>""</f>
        <v/>
      </c>
      <c r="C62" s="16"/>
      <c r="D62" s="16">
        <v>1922000</v>
      </c>
      <c r="E62" s="15" t="str">
        <f>"ООО ""ТОРГУПРАВЛЕНИЕ"""</f>
        <v>ООО "ТОРГУПРАВЛЕНИЕ"</v>
      </c>
      <c r="F62" s="16"/>
      <c r="G62" s="17"/>
      <c r="H62" s="16"/>
      <c r="I62" s="18" t="s">
        <v>19</v>
      </c>
      <c r="J62" s="16">
        <v>1404000</v>
      </c>
      <c r="K62" s="15" t="str">
        <f>"Изг. и распр. печатных и иных агит. материалов"</f>
        <v>Изг. и распр. печатных и иных агит. материалов</v>
      </c>
      <c r="L62" s="16"/>
      <c r="M62" s="15" t="str">
        <f>""</f>
        <v/>
      </c>
      <c r="N62" s="3"/>
    </row>
    <row r="63" spans="1:14" ht="25.5">
      <c r="A63" s="14" t="s">
        <v>5</v>
      </c>
      <c r="B63" s="15" t="str">
        <f>""</f>
        <v/>
      </c>
      <c r="C63" s="16"/>
      <c r="D63" s="16"/>
      <c r="E63" s="15" t="str">
        <f>""</f>
        <v/>
      </c>
      <c r="F63" s="16"/>
      <c r="G63" s="17"/>
      <c r="H63" s="16"/>
      <c r="I63" s="18" t="s">
        <v>30</v>
      </c>
      <c r="J63" s="16">
        <v>778820</v>
      </c>
      <c r="K63" s="15" t="str">
        <f>"Изг. и распр. печатных и иных агит. материалов"</f>
        <v>Изг. и распр. печатных и иных агит. материалов</v>
      </c>
      <c r="L63" s="16"/>
      <c r="M63" s="15" t="str">
        <f>""</f>
        <v/>
      </c>
      <c r="N63" s="3"/>
    </row>
    <row r="64" spans="1:14" ht="25.5">
      <c r="A64" s="14" t="s">
        <v>5</v>
      </c>
      <c r="B64" s="15" t="str">
        <f>""</f>
        <v/>
      </c>
      <c r="C64" s="16"/>
      <c r="D64" s="16"/>
      <c r="E64" s="15" t="str">
        <f>""</f>
        <v/>
      </c>
      <c r="F64" s="16"/>
      <c r="G64" s="17"/>
      <c r="H64" s="16"/>
      <c r="I64" s="18" t="s">
        <v>30</v>
      </c>
      <c r="J64" s="16">
        <v>531100</v>
      </c>
      <c r="K64" s="15" t="str">
        <f>"Изг. и распр. печатных и иных агит. материалов"</f>
        <v>Изг. и распр. печатных и иных агит. материалов</v>
      </c>
      <c r="L64" s="16"/>
      <c r="M64" s="15" t="str">
        <f>""</f>
        <v/>
      </c>
      <c r="N64" s="3"/>
    </row>
    <row r="65" spans="1:14" ht="25.5">
      <c r="A65" s="14" t="s">
        <v>5</v>
      </c>
      <c r="B65" s="15" t="str">
        <f>""</f>
        <v/>
      </c>
      <c r="C65" s="16"/>
      <c r="D65" s="16"/>
      <c r="E65" s="15" t="str">
        <f>""</f>
        <v/>
      </c>
      <c r="F65" s="16"/>
      <c r="G65" s="17"/>
      <c r="H65" s="16"/>
      <c r="I65" s="18" t="s">
        <v>31</v>
      </c>
      <c r="J65" s="16">
        <v>498003.6</v>
      </c>
      <c r="K65" s="15" t="str">
        <f>"Агитация через орг. телерадиовещание"</f>
        <v>Агитация через орг. телерадиовещание</v>
      </c>
      <c r="L65" s="16"/>
      <c r="M65" s="15" t="str">
        <f>""</f>
        <v/>
      </c>
      <c r="N65" s="3"/>
    </row>
    <row r="66" spans="1:14" ht="25.5">
      <c r="A66" s="14" t="s">
        <v>5</v>
      </c>
      <c r="B66" s="15" t="str">
        <f>""</f>
        <v/>
      </c>
      <c r="C66" s="16"/>
      <c r="D66" s="16"/>
      <c r="E66" s="15" t="str">
        <f>""</f>
        <v/>
      </c>
      <c r="F66" s="16"/>
      <c r="G66" s="17"/>
      <c r="H66" s="16"/>
      <c r="I66" s="18" t="s">
        <v>31</v>
      </c>
      <c r="J66" s="16">
        <v>175200</v>
      </c>
      <c r="K66" s="15" t="str">
        <f>"Агитация через орг. телерадиовещание"</f>
        <v>Агитация через орг. телерадиовещание</v>
      </c>
      <c r="L66" s="16"/>
      <c r="M66" s="15" t="str">
        <f>""</f>
        <v/>
      </c>
      <c r="N66" s="3"/>
    </row>
    <row r="67" spans="1:14" ht="25.5">
      <c r="A67" s="14" t="s">
        <v>5</v>
      </c>
      <c r="B67" s="15" t="str">
        <f>""</f>
        <v/>
      </c>
      <c r="C67" s="16"/>
      <c r="D67" s="16"/>
      <c r="E67" s="15" t="str">
        <f>""</f>
        <v/>
      </c>
      <c r="F67" s="16"/>
      <c r="G67" s="17"/>
      <c r="H67" s="16"/>
      <c r="I67" s="18" t="s">
        <v>25</v>
      </c>
      <c r="J67" s="16">
        <v>166080</v>
      </c>
      <c r="K67" s="15" t="str">
        <f>"Изг. и распр. печатных и иных агит. материалов"</f>
        <v>Изг. и распр. печатных и иных агит. материалов</v>
      </c>
      <c r="L67" s="16"/>
      <c r="M67" s="15" t="str">
        <f>""</f>
        <v/>
      </c>
      <c r="N67" s="3"/>
    </row>
    <row r="68" spans="1:14" ht="25.5">
      <c r="A68" s="14" t="s">
        <v>5</v>
      </c>
      <c r="B68" s="15" t="str">
        <f>""</f>
        <v/>
      </c>
      <c r="C68" s="16"/>
      <c r="D68" s="16"/>
      <c r="E68" s="15" t="str">
        <f>""</f>
        <v/>
      </c>
      <c r="F68" s="16"/>
      <c r="G68" s="17"/>
      <c r="H68" s="16"/>
      <c r="I68" s="18" t="s">
        <v>31</v>
      </c>
      <c r="J68" s="16">
        <v>148488.6</v>
      </c>
      <c r="K68" s="15" t="str">
        <f>"Агитация через орг. телерадиовещание"</f>
        <v>Агитация через орг. телерадиовещание</v>
      </c>
      <c r="L68" s="16"/>
      <c r="M68" s="15" t="str">
        <f>""</f>
        <v/>
      </c>
      <c r="N68" s="3"/>
    </row>
    <row r="69" spans="1:14" ht="25.5">
      <c r="A69" s="14" t="s">
        <v>5</v>
      </c>
      <c r="B69" s="15" t="str">
        <f>""</f>
        <v/>
      </c>
      <c r="C69" s="16"/>
      <c r="D69" s="16"/>
      <c r="E69" s="15" t="str">
        <f>""</f>
        <v/>
      </c>
      <c r="F69" s="16"/>
      <c r="G69" s="17"/>
      <c r="H69" s="16"/>
      <c r="I69" s="18" t="s">
        <v>10</v>
      </c>
      <c r="J69" s="16">
        <v>97500</v>
      </c>
      <c r="K69" s="15" t="str">
        <f>"Изг. и распр. печатных и иных агит. материалов"</f>
        <v>Изг. и распр. печатных и иных агит. материалов</v>
      </c>
      <c r="L69" s="16"/>
      <c r="M69" s="15" t="str">
        <f>""</f>
        <v/>
      </c>
      <c r="N69" s="3"/>
    </row>
    <row r="70" spans="1:14" ht="25.5">
      <c r="A70" s="14" t="s">
        <v>5</v>
      </c>
      <c r="B70" s="15" t="str">
        <f>""</f>
        <v/>
      </c>
      <c r="C70" s="16"/>
      <c r="D70" s="16"/>
      <c r="E70" s="15" t="str">
        <f>""</f>
        <v/>
      </c>
      <c r="F70" s="16"/>
      <c r="G70" s="17"/>
      <c r="H70" s="16"/>
      <c r="I70" s="18" t="s">
        <v>32</v>
      </c>
      <c r="J70" s="16">
        <v>95520</v>
      </c>
      <c r="K70" s="15" t="str">
        <f>"Изг. и распр. печатных и иных агит. материалов"</f>
        <v>Изг. и распр. печатных и иных агит. материалов</v>
      </c>
      <c r="L70" s="16"/>
      <c r="M70" s="15" t="str">
        <f>""</f>
        <v/>
      </c>
      <c r="N70" s="3"/>
    </row>
    <row r="71" spans="1:14" ht="25.5">
      <c r="A71" s="14" t="s">
        <v>5</v>
      </c>
      <c r="B71" s="15" t="str">
        <f>""</f>
        <v/>
      </c>
      <c r="C71" s="16"/>
      <c r="D71" s="16"/>
      <c r="E71" s="15" t="str">
        <f>""</f>
        <v/>
      </c>
      <c r="F71" s="16"/>
      <c r="G71" s="17"/>
      <c r="H71" s="16"/>
      <c r="I71" s="18" t="s">
        <v>20</v>
      </c>
      <c r="J71" s="16">
        <v>90000</v>
      </c>
      <c r="K71" s="15" t="str">
        <f>"Изг. и распр. печатных и иных агит. материалов"</f>
        <v>Изг. и распр. печатных и иных агит. материалов</v>
      </c>
      <c r="L71" s="16"/>
      <c r="M71" s="15" t="str">
        <f>""</f>
        <v/>
      </c>
      <c r="N71" s="3"/>
    </row>
    <row r="72" spans="1:14" ht="25.5">
      <c r="A72" s="14" t="s">
        <v>5</v>
      </c>
      <c r="B72" s="15" t="str">
        <f>""</f>
        <v/>
      </c>
      <c r="C72" s="16"/>
      <c r="D72" s="16"/>
      <c r="E72" s="15" t="str">
        <f>""</f>
        <v/>
      </c>
      <c r="F72" s="16"/>
      <c r="G72" s="17"/>
      <c r="H72" s="16"/>
      <c r="I72" s="18" t="s">
        <v>26</v>
      </c>
      <c r="J72" s="16">
        <v>76360</v>
      </c>
      <c r="K72" s="15" t="str">
        <f>"Изг. и распр. печатных и иных агит. материалов"</f>
        <v>Изг. и распр. печатных и иных агит. материалов</v>
      </c>
      <c r="L72" s="16"/>
      <c r="M72" s="15" t="str">
        <f>""</f>
        <v/>
      </c>
      <c r="N72" s="3"/>
    </row>
    <row r="73" spans="1:14" ht="25.5">
      <c r="A73" s="14" t="s">
        <v>5</v>
      </c>
      <c r="B73" s="15" t="str">
        <f>""</f>
        <v/>
      </c>
      <c r="C73" s="16"/>
      <c r="D73" s="16"/>
      <c r="E73" s="15" t="str">
        <f>""</f>
        <v/>
      </c>
      <c r="F73" s="16"/>
      <c r="G73" s="17"/>
      <c r="H73" s="16"/>
      <c r="I73" s="18" t="s">
        <v>20</v>
      </c>
      <c r="J73" s="16">
        <v>75750</v>
      </c>
      <c r="K73" s="15" t="str">
        <f>"Изг. и распр. печатных и иных агит. материалов"</f>
        <v>Изг. и распр. печатных и иных агит. материалов</v>
      </c>
      <c r="L73" s="16"/>
      <c r="M73" s="15" t="str">
        <f>""</f>
        <v/>
      </c>
      <c r="N73" s="3"/>
    </row>
    <row r="74" spans="1:14" ht="25.5">
      <c r="A74" s="14" t="s">
        <v>5</v>
      </c>
      <c r="B74" s="15" t="str">
        <f>""</f>
        <v/>
      </c>
      <c r="C74" s="16"/>
      <c r="D74" s="16"/>
      <c r="E74" s="15" t="str">
        <f>""</f>
        <v/>
      </c>
      <c r="F74" s="16"/>
      <c r="G74" s="17"/>
      <c r="H74" s="16"/>
      <c r="I74" s="18" t="s">
        <v>25</v>
      </c>
      <c r="J74" s="16">
        <v>72453</v>
      </c>
      <c r="K74" s="15" t="str">
        <f>"Изг. и распр. печатных и иных агит. материалов"</f>
        <v>Изг. и распр. печатных и иных агит. материалов</v>
      </c>
      <c r="L74" s="16"/>
      <c r="M74" s="15" t="str">
        <f>""</f>
        <v/>
      </c>
      <c r="N74" s="3"/>
    </row>
    <row r="75" spans="1:14" ht="25.5">
      <c r="A75" s="14" t="s">
        <v>5</v>
      </c>
      <c r="B75" s="15" t="str">
        <f>""</f>
        <v/>
      </c>
      <c r="C75" s="16"/>
      <c r="D75" s="16"/>
      <c r="E75" s="15" t="str">
        <f>""</f>
        <v/>
      </c>
      <c r="F75" s="16"/>
      <c r="G75" s="17"/>
      <c r="H75" s="16"/>
      <c r="I75" s="18" t="s">
        <v>10</v>
      </c>
      <c r="J75" s="16">
        <v>71640</v>
      </c>
      <c r="K75" s="15" t="str">
        <f>"Изг. и распр. печатных и иных агит. материалов"</f>
        <v>Изг. и распр. печатных и иных агит. материалов</v>
      </c>
      <c r="L75" s="16"/>
      <c r="M75" s="15" t="str">
        <f>""</f>
        <v/>
      </c>
      <c r="N75" s="3"/>
    </row>
    <row r="76" spans="1:14" ht="25.5">
      <c r="A76" s="14" t="s">
        <v>5</v>
      </c>
      <c r="B76" s="15" t="str">
        <f>""</f>
        <v/>
      </c>
      <c r="C76" s="16"/>
      <c r="D76" s="16"/>
      <c r="E76" s="15" t="str">
        <f>""</f>
        <v/>
      </c>
      <c r="F76" s="16"/>
      <c r="G76" s="17"/>
      <c r="H76" s="16"/>
      <c r="I76" s="18" t="s">
        <v>32</v>
      </c>
      <c r="J76" s="16">
        <v>60000</v>
      </c>
      <c r="K76" s="15" t="str">
        <f>"Изг. и распр. печатных и иных агит. материалов"</f>
        <v>Изг. и распр. печатных и иных агит. материалов</v>
      </c>
      <c r="L76" s="16"/>
      <c r="M76" s="15" t="str">
        <f>""</f>
        <v/>
      </c>
      <c r="N76" s="3"/>
    </row>
    <row r="77" spans="1:14" ht="25.5">
      <c r="A77" s="14" t="s">
        <v>5</v>
      </c>
      <c r="B77" s="15" t="str">
        <f>""</f>
        <v/>
      </c>
      <c r="C77" s="16"/>
      <c r="D77" s="16"/>
      <c r="E77" s="15" t="str">
        <f>""</f>
        <v/>
      </c>
      <c r="F77" s="16"/>
      <c r="G77" s="17"/>
      <c r="H77" s="16"/>
      <c r="I77" s="18" t="s">
        <v>7</v>
      </c>
      <c r="J77" s="16">
        <v>56000</v>
      </c>
      <c r="K77" s="15" t="str">
        <f>"Оплата других работ/услуг"</f>
        <v>Оплата других работ/услуг</v>
      </c>
      <c r="L77" s="16"/>
      <c r="M77" s="15" t="str">
        <f>""</f>
        <v/>
      </c>
      <c r="N77" s="3"/>
    </row>
    <row r="78" spans="1:14" ht="38.25">
      <c r="A78" s="13" t="s">
        <v>5</v>
      </c>
      <c r="B78" s="19" t="str">
        <f>"Итого по политической партии (Партия СПРАВЕДЛИВАЯ РОССИЯ – ЗА ПРАВДУ)"</f>
        <v>Итого по политической партии (Партия СПРАВЕДЛИВАЯ РОССИЯ – ЗА ПРАВДУ)</v>
      </c>
      <c r="C78" s="20">
        <v>6342895.2000000002</v>
      </c>
      <c r="D78" s="20">
        <v>4036529.2</v>
      </c>
      <c r="E78" s="19" t="str">
        <f>""</f>
        <v/>
      </c>
      <c r="F78" s="20">
        <v>0</v>
      </c>
      <c r="G78" s="21"/>
      <c r="H78" s="20">
        <v>6342895.2000000002</v>
      </c>
      <c r="I78" s="22"/>
      <c r="J78" s="20">
        <v>5950515.2000000002</v>
      </c>
      <c r="K78" s="19" t="str">
        <f>""</f>
        <v/>
      </c>
      <c r="L78" s="20">
        <v>0</v>
      </c>
      <c r="M78" s="19" t="str">
        <f>""</f>
        <v/>
      </c>
      <c r="N78" s="3"/>
    </row>
    <row r="79" spans="1:14">
      <c r="A79" s="13" t="s">
        <v>5</v>
      </c>
      <c r="B79" s="19" t="str">
        <f>"Итого"</f>
        <v>Итого</v>
      </c>
      <c r="C79" s="20">
        <v>29338497.199999999</v>
      </c>
      <c r="D79" s="20">
        <v>4036529.2</v>
      </c>
      <c r="E79" s="19" t="str">
        <f>""</f>
        <v/>
      </c>
      <c r="F79" s="20">
        <v>211600</v>
      </c>
      <c r="G79" s="21">
        <v>3</v>
      </c>
      <c r="H79" s="20">
        <v>24379129</v>
      </c>
      <c r="I79" s="22"/>
      <c r="J79" s="20">
        <v>23020759</v>
      </c>
      <c r="K79" s="19" t="str">
        <f>""</f>
        <v/>
      </c>
      <c r="L79" s="20">
        <v>0</v>
      </c>
      <c r="M79" s="19" t="str">
        <f>""</f>
        <v/>
      </c>
      <c r="N79" s="12"/>
    </row>
    <row r="80" spans="1:14">
      <c r="N80" s="12"/>
    </row>
  </sheetData>
  <mergeCells count="18">
    <mergeCell ref="I6:K6"/>
    <mergeCell ref="L6:L8"/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</mergeCells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kfpp15</dc:creator>
  <cp:lastModifiedBy>kfpp15</cp:lastModifiedBy>
  <cp:lastPrinted>2022-09-03T07:16:28Z</cp:lastPrinted>
  <dcterms:created xsi:type="dcterms:W3CDTF">2022-09-03T07:13:06Z</dcterms:created>
  <dcterms:modified xsi:type="dcterms:W3CDTF">2022-09-03T07:16:30Z</dcterms:modified>
</cp:coreProperties>
</file>